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675"/>
  </bookViews>
  <sheets>
    <sheet name="安排表" sheetId="4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G10" i="4"/>
  <c r="J10" i="4" s="1"/>
  <c r="C10" i="4"/>
  <c r="K10" i="4" s="1"/>
  <c r="K9" i="4"/>
  <c r="J9" i="4"/>
  <c r="I9" i="4"/>
  <c r="H9" i="4"/>
  <c r="L9" i="4" s="1"/>
  <c r="N9" i="4" s="1"/>
  <c r="F9" i="4"/>
  <c r="E9" i="4"/>
  <c r="D9" i="4"/>
  <c r="K8" i="4"/>
  <c r="J8" i="4"/>
  <c r="I8" i="4"/>
  <c r="H8" i="4"/>
  <c r="F8" i="4"/>
  <c r="P8" i="4" s="1"/>
  <c r="E8" i="4"/>
  <c r="O8" i="4" s="1"/>
  <c r="N8" i="4" s="1"/>
  <c r="K7" i="4"/>
  <c r="J7" i="4"/>
  <c r="H7" i="4" s="1"/>
  <c r="I7" i="4"/>
  <c r="F7" i="4"/>
  <c r="F10" i="4" s="1"/>
  <c r="E7" i="4"/>
  <c r="D7" i="4" s="1"/>
  <c r="P9" i="4" l="1"/>
  <c r="O9" i="4"/>
  <c r="L7" i="4"/>
  <c r="O7" i="4"/>
  <c r="P7" i="4"/>
  <c r="P10" i="4" s="1"/>
  <c r="D8" i="4"/>
  <c r="L8" i="4" s="1"/>
  <c r="E10" i="4"/>
  <c r="D10" i="4" s="1"/>
  <c r="I10" i="4"/>
  <c r="H10" i="4" s="1"/>
  <c r="N7" i="4" l="1"/>
  <c r="N10" i="4" s="1"/>
  <c r="O10" i="4"/>
  <c r="L10" i="4"/>
</calcChain>
</file>

<file path=xl/sharedStrings.xml><?xml version="1.0" encoding="utf-8"?>
<sst xmlns="http://schemas.openxmlformats.org/spreadsheetml/2006/main" count="28" uniqueCount="24">
  <si>
    <t>附件1</t>
  </si>
  <si>
    <t>宁化县2024年秋季学期普通高中家庭经济困难学生助学金安排表</t>
  </si>
  <si>
    <t>单位：万元</t>
  </si>
  <si>
    <t>序号</t>
  </si>
  <si>
    <t>单位名称</t>
  </si>
  <si>
    <t>2024年秋季建档立卡贫困家庭学生和孤残学生等</t>
  </si>
  <si>
    <t>2024年秋季家庭经济其他困难学生</t>
  </si>
  <si>
    <t>人数  合计</t>
  </si>
  <si>
    <t>应下拨金额</t>
  </si>
  <si>
    <t>收回2024春季金额</t>
  </si>
  <si>
    <t>本次实际下拨金额</t>
  </si>
  <si>
    <t>人数</t>
  </si>
  <si>
    <r>
      <rPr>
        <sz val="12"/>
        <rFont val="楷体_GB2312"/>
        <charset val="134"/>
      </rPr>
      <t>补助金额       （3000元/生</t>
    </r>
    <r>
      <rPr>
        <sz val="12"/>
        <rFont val="微软雅黑"/>
        <charset val="134"/>
      </rPr>
      <t>·年</t>
    </r>
    <r>
      <rPr>
        <sz val="12"/>
        <rFont val="楷体_GB2312"/>
        <charset val="134"/>
      </rPr>
      <t>）</t>
    </r>
  </si>
  <si>
    <t>补助金额      （1700元/生·年）</t>
  </si>
  <si>
    <t>合计</t>
  </si>
  <si>
    <t>省级（80%）</t>
  </si>
  <si>
    <t>县级（20%）</t>
  </si>
  <si>
    <t>小计</t>
  </si>
  <si>
    <t>省级</t>
  </si>
  <si>
    <t>县级</t>
  </si>
  <si>
    <t>宁化一中</t>
  </si>
  <si>
    <t>滨江实验 中学</t>
  </si>
  <si>
    <t>宁化六中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</si>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</sst>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0_);[Red]\(0.000\)"/>
  </numFmts>
  <fonts count="15" x14ac:knownFonts="1">
    <font>
      <sz val="11"/>
      <color indexed="8"/>
      <name val="宋体"/>
      <charset val="134"/>
    </font>
    <font>
      <sz val="10"/>
      <name val="Arial"/>
    </font>
    <font>
      <sz val="12"/>
      <name val="宋体"/>
      <charset val="134"/>
    </font>
    <font>
      <sz val="16"/>
      <name val="黑体"/>
      <charset val="134"/>
    </font>
    <font>
      <b/>
      <sz val="18"/>
      <name val="仿宋_GB2312"/>
      <charset val="134"/>
    </font>
    <font>
      <sz val="12"/>
      <name val="楷体_GB2312"/>
      <charset val="134"/>
    </font>
    <font>
      <sz val="12"/>
      <name val="仿宋_GB2312"/>
      <charset val="134"/>
    </font>
    <font>
      <b/>
      <sz val="12"/>
      <name val="楷体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微软雅黑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 applyBorder="0">
      <alignment vertical="center"/>
    </xf>
    <xf numFmtId="0" fontId="11" fillId="0" borderId="0"/>
    <xf numFmtId="0" fontId="1" fillId="0" borderId="0"/>
  </cellStyleXfs>
  <cellXfs count="26">
    <xf numFmtId="0" fontId="0" fillId="0" borderId="0" xfId="0" applyAlignment="1"/>
    <xf numFmtId="0" fontId="2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1">
    <cellStyle name="常规" xfId="0" builtinId="0"/>
    <cellStyle name="常规 10" xfId="1"/>
    <cellStyle name="常规 12" xfId="2"/>
    <cellStyle name="常规 2" xfId="3"/>
    <cellStyle name="常规 2 6" xfId="4"/>
    <cellStyle name="常规 3" xfId="5"/>
    <cellStyle name="常规 46" xfId="6"/>
    <cellStyle name="常规 47" xfId="7"/>
    <cellStyle name="常规 47 2" xfId="8"/>
    <cellStyle name="常规 5" xfId="10"/>
    <cellStyle name="常规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"/>
  <sheetViews>
    <sheetView tabSelected="1" topLeftCell="A7" workbookViewId="0">
      <selection activeCell="H20" sqref="H20"/>
    </sheetView>
  </sheetViews>
  <sheetFormatPr defaultColWidth="9" defaultRowHeight="13.5" x14ac:dyDescent="0.15"/>
  <cols>
    <col min="1" max="1" width="8" customWidth="1"/>
    <col min="2" max="2" width="10.125" customWidth="1"/>
    <col min="3" max="6" width="9.625" customWidth="1"/>
    <col min="7" max="7" width="7.875" customWidth="1"/>
    <col min="8" max="10" width="9.625" customWidth="1"/>
    <col min="11" max="11" width="7" customWidth="1"/>
    <col min="12" max="13" width="7.75" customWidth="1"/>
    <col min="14" max="16" width="9.125" customWidth="1"/>
  </cols>
  <sheetData>
    <row r="1" spans="1:16" ht="14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2.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3" t="s">
        <v>2</v>
      </c>
      <c r="O3" s="23"/>
      <c r="P3" s="23"/>
    </row>
    <row r="4" spans="1:16" ht="69" customHeight="1" x14ac:dyDescent="0.15">
      <c r="A4" s="16" t="s">
        <v>3</v>
      </c>
      <c r="B4" s="16" t="s">
        <v>4</v>
      </c>
      <c r="C4" s="24" t="s">
        <v>5</v>
      </c>
      <c r="D4" s="25"/>
      <c r="E4" s="25"/>
      <c r="F4" s="25"/>
      <c r="G4" s="24" t="s">
        <v>6</v>
      </c>
      <c r="H4" s="25"/>
      <c r="I4" s="25"/>
      <c r="J4" s="25"/>
      <c r="K4" s="16" t="s">
        <v>7</v>
      </c>
      <c r="L4" s="16" t="s">
        <v>8</v>
      </c>
      <c r="M4" s="16" t="s">
        <v>9</v>
      </c>
      <c r="N4" s="19" t="s">
        <v>10</v>
      </c>
      <c r="O4" s="19"/>
      <c r="P4" s="19"/>
    </row>
    <row r="5" spans="1:16" ht="51" customHeight="1" x14ac:dyDescent="0.15">
      <c r="A5" s="17"/>
      <c r="B5" s="17"/>
      <c r="C5" s="16" t="s">
        <v>11</v>
      </c>
      <c r="D5" s="3"/>
      <c r="E5" s="20" t="s">
        <v>12</v>
      </c>
      <c r="F5" s="21"/>
      <c r="G5" s="16" t="s">
        <v>11</v>
      </c>
      <c r="H5" s="4"/>
      <c r="I5" s="20" t="s">
        <v>13</v>
      </c>
      <c r="J5" s="21"/>
      <c r="K5" s="17"/>
      <c r="L5" s="17"/>
      <c r="M5" s="17"/>
      <c r="N5" s="19" t="s">
        <v>14</v>
      </c>
      <c r="O5" s="19" t="s">
        <v>15</v>
      </c>
      <c r="P5" s="19" t="s">
        <v>16</v>
      </c>
    </row>
    <row r="6" spans="1:16" ht="51" customHeight="1" x14ac:dyDescent="0.15">
      <c r="A6" s="18"/>
      <c r="B6" s="18"/>
      <c r="C6" s="18"/>
      <c r="D6" s="4" t="s">
        <v>17</v>
      </c>
      <c r="E6" s="4" t="s">
        <v>18</v>
      </c>
      <c r="F6" s="4" t="s">
        <v>19</v>
      </c>
      <c r="G6" s="18"/>
      <c r="H6" s="5" t="s">
        <v>17</v>
      </c>
      <c r="I6" s="4" t="s">
        <v>18</v>
      </c>
      <c r="J6" s="4" t="s">
        <v>19</v>
      </c>
      <c r="K6" s="18"/>
      <c r="L6" s="18"/>
      <c r="M6" s="18"/>
      <c r="N6" s="19"/>
      <c r="O6" s="19"/>
      <c r="P6" s="19"/>
    </row>
    <row r="7" spans="1:16" ht="51" customHeight="1" x14ac:dyDescent="0.15">
      <c r="A7" s="6">
        <v>1</v>
      </c>
      <c r="B7" s="4" t="s">
        <v>20</v>
      </c>
      <c r="C7" s="7">
        <v>101</v>
      </c>
      <c r="D7" s="8">
        <f>E7+F7</f>
        <v>15.149999999999999</v>
      </c>
      <c r="E7" s="8">
        <f>C7*1500*0.8/10000</f>
        <v>12.12</v>
      </c>
      <c r="F7" s="8">
        <f>C7*1500*0.2/10000</f>
        <v>3.03</v>
      </c>
      <c r="G7" s="7">
        <v>67</v>
      </c>
      <c r="H7" s="8">
        <f>I7+J7</f>
        <v>5.6950000000000003</v>
      </c>
      <c r="I7" s="8">
        <f>G7*850*0.8/10000</f>
        <v>4.556</v>
      </c>
      <c r="J7" s="8">
        <f>G7*850*0.2/10000</f>
        <v>1.139</v>
      </c>
      <c r="K7" s="12">
        <f t="shared" ref="K7:L10" si="0">C7+G7</f>
        <v>168</v>
      </c>
      <c r="L7" s="12">
        <f t="shared" si="0"/>
        <v>20.844999999999999</v>
      </c>
      <c r="M7" s="12">
        <v>0</v>
      </c>
      <c r="N7" s="13">
        <f>O7+P7</f>
        <v>20.844999999999999</v>
      </c>
      <c r="O7" s="13">
        <f t="shared" ref="O7:P8" si="1">E7+I7</f>
        <v>16.675999999999998</v>
      </c>
      <c r="P7" s="13">
        <f t="shared" si="1"/>
        <v>4.1689999999999996</v>
      </c>
    </row>
    <row r="8" spans="1:16" ht="51" customHeight="1" x14ac:dyDescent="0.15">
      <c r="A8" s="6">
        <v>2</v>
      </c>
      <c r="B8" s="4" t="s">
        <v>21</v>
      </c>
      <c r="C8" s="7">
        <v>72</v>
      </c>
      <c r="D8" s="8">
        <f>E8+F8</f>
        <v>10.8</v>
      </c>
      <c r="E8" s="8">
        <f>C8*1500*0.8/10000</f>
        <v>8.64</v>
      </c>
      <c r="F8" s="8">
        <f>C8*1500*0.2/10000</f>
        <v>2.16</v>
      </c>
      <c r="G8" s="7">
        <v>12</v>
      </c>
      <c r="H8" s="8">
        <f>I8+J8</f>
        <v>1.02</v>
      </c>
      <c r="I8" s="8">
        <f>G8*850*0.8/10000</f>
        <v>0.81599999999999995</v>
      </c>
      <c r="J8" s="8">
        <f>G8*850*0.2/10000</f>
        <v>0.20399999999999999</v>
      </c>
      <c r="K8" s="12">
        <f t="shared" si="0"/>
        <v>84</v>
      </c>
      <c r="L8" s="12">
        <f t="shared" si="0"/>
        <v>11.82</v>
      </c>
      <c r="M8" s="12">
        <v>0</v>
      </c>
      <c r="N8" s="13">
        <f>O8+P8</f>
        <v>11.820000000000002</v>
      </c>
      <c r="O8" s="13">
        <f t="shared" si="1"/>
        <v>9.4560000000000013</v>
      </c>
      <c r="P8" s="13">
        <f t="shared" si="1"/>
        <v>2.3640000000000003</v>
      </c>
    </row>
    <row r="9" spans="1:16" ht="51" customHeight="1" x14ac:dyDescent="0.15">
      <c r="A9" s="6">
        <v>4</v>
      </c>
      <c r="B9" s="4" t="s">
        <v>22</v>
      </c>
      <c r="C9" s="7">
        <v>111</v>
      </c>
      <c r="D9" s="8">
        <f>E9+F9</f>
        <v>16.649999999999999</v>
      </c>
      <c r="E9" s="8">
        <f>C9*1500*0.8/10000</f>
        <v>13.32</v>
      </c>
      <c r="F9" s="8">
        <f>C9*1500*0.2/10000</f>
        <v>3.33</v>
      </c>
      <c r="G9" s="7">
        <v>6</v>
      </c>
      <c r="H9" s="8">
        <f>I9+J9</f>
        <v>0.51</v>
      </c>
      <c r="I9" s="8">
        <f>G9*850*0.8/10000</f>
        <v>0.40799999999999997</v>
      </c>
      <c r="J9" s="8">
        <f>G9*850*0.2/10000</f>
        <v>0.10199999999999999</v>
      </c>
      <c r="K9" s="12">
        <f t="shared" si="0"/>
        <v>117</v>
      </c>
      <c r="L9" s="12">
        <f t="shared" si="0"/>
        <v>17.16</v>
      </c>
      <c r="M9" s="12">
        <v>0.53500000000000003</v>
      </c>
      <c r="N9" s="13">
        <f>L9-M9</f>
        <v>16.625</v>
      </c>
      <c r="O9" s="13">
        <f>N9*0.8</f>
        <v>13.3</v>
      </c>
      <c r="P9" s="13">
        <f>N9*0.2</f>
        <v>3.3250000000000002</v>
      </c>
    </row>
    <row r="10" spans="1:16" ht="51" customHeight="1" x14ac:dyDescent="0.15">
      <c r="A10" s="6"/>
      <c r="B10" s="9" t="s">
        <v>23</v>
      </c>
      <c r="C10" s="10">
        <f>SUM(C7:C9)</f>
        <v>284</v>
      </c>
      <c r="D10" s="11">
        <f>E10+F10</f>
        <v>42.599999999999994</v>
      </c>
      <c r="E10" s="11">
        <f>SUM(E7:E9)</f>
        <v>34.08</v>
      </c>
      <c r="F10" s="11">
        <f>SUM(F7:F9)</f>
        <v>8.52</v>
      </c>
      <c r="G10" s="10">
        <f>SUM(G7:G9)</f>
        <v>85</v>
      </c>
      <c r="H10" s="11">
        <f>I10+J10</f>
        <v>7.2250000000000005</v>
      </c>
      <c r="I10" s="11">
        <f>G10*850*0.8/10000</f>
        <v>5.78</v>
      </c>
      <c r="J10" s="11">
        <f>G10*850*0.2/10000</f>
        <v>1.4450000000000001</v>
      </c>
      <c r="K10" s="14">
        <f t="shared" si="0"/>
        <v>369</v>
      </c>
      <c r="L10" s="14">
        <f t="shared" si="0"/>
        <v>49.824999999999996</v>
      </c>
      <c r="M10" s="14">
        <f>SUM(M7:M9)</f>
        <v>0.53500000000000003</v>
      </c>
      <c r="N10" s="15">
        <f>SUM(N7:N9)</f>
        <v>49.29</v>
      </c>
      <c r="O10" s="15">
        <f>SUM(O7:O9)</f>
        <v>39.432000000000002</v>
      </c>
      <c r="P10" s="15">
        <f>SUM(P7:P9)</f>
        <v>9.8580000000000005</v>
      </c>
    </row>
  </sheetData>
  <mergeCells count="17">
    <mergeCell ref="A2:P2"/>
    <mergeCell ref="N3:P3"/>
    <mergeCell ref="C4:F4"/>
    <mergeCell ref="G4:J4"/>
    <mergeCell ref="N4:P4"/>
    <mergeCell ref="A4:A6"/>
    <mergeCell ref="B4:B6"/>
    <mergeCell ref="C5:C6"/>
    <mergeCell ref="G5:G6"/>
    <mergeCell ref="K4:K6"/>
    <mergeCell ref="L4:L6"/>
    <mergeCell ref="M4:M6"/>
    <mergeCell ref="N5:N6"/>
    <mergeCell ref="O5:O6"/>
    <mergeCell ref="P5:P6"/>
    <mergeCell ref="E5:F5"/>
    <mergeCell ref="I5:J5"/>
  </mergeCells>
  <phoneticPr fontId="14" type="noConversion"/>
  <pageMargins left="0.31458333333333299" right="0.31458333333333299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opLeftCell="A34" workbookViewId="0">
      <selection activeCell="E10" sqref="E10"/>
    </sheetView>
  </sheetViews>
  <sheetFormatPr defaultColWidth="9" defaultRowHeight="13.5" x14ac:dyDescent="0.15"/>
  <sheetData/>
  <phoneticPr fontId="14" type="noConversion"/>
  <pageMargins left="0.69930555555555596" right="0.69930555555555596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>
    <arrUserId title="区域1" rangeCreator="" othersAccessPermission="edit"/>
    <arrUserId title="区域1_2" rangeCreator="" othersAccessPermission="edit"/>
    <arrUserId title="区域1_3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刘京门</dc:creator>
  <cp:lastModifiedBy>陈华英</cp:lastModifiedBy>
  <cp:lastPrinted>2021-11-05T08:35:00Z</cp:lastPrinted>
  <dcterms:created xsi:type="dcterms:W3CDTF">2017-07-04T08:38:00Z</dcterms:created>
  <dcterms:modified xsi:type="dcterms:W3CDTF">2024-11-22T02:38:09Z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E96798C8996F4FB09B42E2367175C220_12</vt:lpwstr>
  </property>
</Properties>
</file>